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AR Data" sheetId="1" state="visible" r:id="rId1"/>
    <sheet xmlns:r="http://schemas.openxmlformats.org/officeDocument/2006/relationships" name="Dashboard" sheetId="2" state="visible" r:id="rId2"/>
  </sheets>
  <definedNames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#,##0.00;(#,##0.00);-"/>
    <numFmt numFmtId="166" formatCode="0.0%"/>
  </numFmts>
  <fonts count="7">
    <font>
      <name val="Carlito"/>
      <sz val="11"/>
    </font>
    <font>
      <name val="Arial"/>
      <sz val="10"/>
    </font>
    <font>
      <name val="Arial"/>
      <b val="1"/>
      <color rgb="FFFFFFFF"/>
      <sz val="12"/>
    </font>
    <font>
      <name val="Arial"/>
      <b val="1"/>
      <sz val="12"/>
    </font>
    <font>
      <name val="Arial"/>
      <i val="1"/>
      <color rgb="FF6B5A4B"/>
      <sz val="10"/>
    </font>
    <font>
      <name val="Arial"/>
      <b val="1"/>
      <color rgb="FFFFFFFF"/>
      <sz val="10"/>
    </font>
    <font>
      <name val="Arial"/>
      <b val="1"/>
      <sz val="10"/>
    </font>
  </fonts>
  <fills count="6">
    <fill>
      <patternFill/>
    </fill>
    <fill>
      <patternFill patternType="gray125"/>
    </fill>
    <fill>
      <patternFill patternType="solid">
        <fgColor rgb="FF5A3E2B"/>
      </patternFill>
    </fill>
    <fill>
      <patternFill patternType="solid">
        <fgColor rgb="FFEADCCB"/>
      </patternFill>
    </fill>
    <fill>
      <patternFill patternType="solid">
        <fgColor rgb="FFFFF8EF"/>
      </patternFill>
    </fill>
    <fill>
      <patternFill patternType="solid">
        <fgColor rgb="FFF6EFE6"/>
      </patternFill>
    </fill>
  </fills>
  <borders count="14">
    <border/>
    <border/>
    <border>
      <left style="thin">
        <color rgb="FFC9B59F"/>
      </left>
      <top style="thin">
        <color rgb="FFC9B59F"/>
      </top>
    </border>
    <border>
      <right style="thin">
        <color rgb="FFC9B59F"/>
      </right>
      <top style="thin">
        <color rgb="FFC9B59F"/>
      </top>
    </border>
    <border>
      <left style="thin">
        <color rgb="FFC9B59F"/>
      </left>
    </border>
    <border>
      <right style="thin">
        <color rgb="FFC9B59F"/>
      </right>
    </border>
    <border>
      <left style="thin">
        <color rgb="FFC9B59F"/>
      </left>
      <bottom style="thin">
        <color rgb="FFC9B59F"/>
      </bottom>
    </border>
    <border>
      <right style="thin">
        <color rgb="FFC9B59F"/>
      </right>
      <bottom style="thin">
        <color rgb="FFC9B59F"/>
      </bottom>
    </border>
    <border>
      <left style="thin">
        <color rgb="FFC9B59F"/>
      </left>
      <top style="thin">
        <color rgb="FFC9B59F"/>
      </top>
    </border>
    <border>
      <right style="thin">
        <color rgb="FFC9B59F"/>
      </right>
      <top style="thin">
        <color rgb="FFC9B59F"/>
      </top>
    </border>
    <border>
      <left style="thin">
        <color rgb="FFC9B59F"/>
      </left>
    </border>
    <border>
      <right style="thin">
        <color rgb="FFC9B59F"/>
      </right>
    </border>
    <border>
      <left style="thin">
        <color rgb="FFC9B59F"/>
      </left>
      <bottom style="thin">
        <color rgb="FFC9B59F"/>
      </bottom>
    </border>
    <border>
      <right style="thin">
        <color rgb="FFC9B59F"/>
      </right>
      <bottom style="thin">
        <color rgb="FFC9B59F"/>
      </bottom>
    </border>
  </borders>
  <cellStyleXfs count="1">
    <xf numFmtId="0" fontId="0" fillId="0" borderId="1"/>
  </cellStyleXfs>
  <cellXfs count="74">
    <xf numFmtId="0" fontId="0" fillId="0" borderId="0" pivotButton="0" quotePrefix="0" xfId="0"/>
    <xf numFmtId="0" fontId="0" fillId="0" borderId="1" pivotButton="0" quotePrefix="0" xfId="0"/>
    <xf numFmtId="0" fontId="1" fillId="0" borderId="0" pivotButton="0" quotePrefix="0" xfId="0"/>
    <xf numFmtId="0" fontId="1" fillId="0" borderId="1" pivotButton="0" quotePrefix="0" xfId="0"/>
    <xf numFmtId="0" fontId="2" fillId="0" borderId="0" pivotButton="0" quotePrefix="0" xfId="0"/>
    <xf numFmtId="0" fontId="2" fillId="0" borderId="1" pivotButton="0" quotePrefix="0" xfId="0"/>
    <xf numFmtId="0" fontId="2" fillId="2" borderId="0" pivotButton="0" quotePrefix="0" xfId="0"/>
    <xf numFmtId="0" fontId="2" fillId="2" borderId="1" pivotButton="0" quotePrefix="0" xfId="0"/>
    <xf numFmtId="0" fontId="2" fillId="2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164" fontId="1" fillId="0" borderId="0" pivotButton="0" quotePrefix="0" xfId="0"/>
    <xf numFmtId="164" fontId="1" fillId="0" borderId="1" pivotButton="0" quotePrefix="0" xfId="0"/>
    <xf numFmtId="165" fontId="1" fillId="0" borderId="0" pivotButton="0" quotePrefix="0" xfId="0"/>
    <xf numFmtId="165" fontId="1" fillId="0" borderId="1" pivotButton="0" quotePrefix="0" xfId="0"/>
    <xf numFmtId="1" fontId="1" fillId="0" borderId="0" pivotButton="0" quotePrefix="0" xfId="0"/>
    <xf numFmtId="1" fontId="1" fillId="0" borderId="1" pivotButton="0" quotePrefix="0" xfId="0"/>
    <xf numFmtId="0" fontId="0" fillId="2" borderId="0" pivotButton="0" quotePrefix="0" xfId="0"/>
    <xf numFmtId="0" fontId="0" fillId="2" borderId="1" pivotButton="0" quotePrefix="0" xfId="0"/>
    <xf numFmtId="164" fontId="0" fillId="0" borderId="0" pivotButton="0" quotePrefix="0" xfId="0"/>
    <xf numFmtId="164" fontId="0" fillId="0" borderId="1" pivotButton="0" quotePrefix="0" xfId="0"/>
    <xf numFmtId="0" fontId="3" fillId="0" borderId="0" pivotButton="0" quotePrefix="0" xfId="0"/>
    <xf numFmtId="0" fontId="3" fillId="0" borderId="1" pivotButton="0" quotePrefix="0" xfId="0"/>
    <xf numFmtId="0" fontId="3" fillId="3" borderId="0" pivotButton="0" quotePrefix="0" xfId="0"/>
    <xf numFmtId="0" fontId="3" fillId="3" borderId="1" pivotButton="0" quotePrefix="0" xfId="0"/>
    <xf numFmtId="0" fontId="1" fillId="4" borderId="0" pivotButton="0" quotePrefix="0" xfId="0"/>
    <xf numFmtId="0" fontId="1" fillId="4" borderId="1" pivotButton="0" quotePrefix="0" xfId="0"/>
    <xf numFmtId="165" fontId="1" fillId="4" borderId="0" pivotButton="0" quotePrefix="0" xfId="0"/>
    <xf numFmtId="165" fontId="1" fillId="4" borderId="1" pivotButton="0" quotePrefix="0" xfId="0"/>
    <xf numFmtId="0" fontId="3" fillId="3" borderId="2" pivotButton="0" quotePrefix="0" xfId="0"/>
    <xf numFmtId="165" fontId="1" fillId="4" borderId="3" pivotButton="0" quotePrefix="0" xfId="0"/>
    <xf numFmtId="0" fontId="3" fillId="3" borderId="4" pivotButton="0" quotePrefix="0" xfId="0"/>
    <xf numFmtId="165" fontId="1" fillId="4" borderId="5" pivotButton="0" quotePrefix="0" xfId="0"/>
    <xf numFmtId="0" fontId="3" fillId="3" borderId="6" pivotButton="0" quotePrefix="0" xfId="0"/>
    <xf numFmtId="165" fontId="1" fillId="4" borderId="7" pivotButton="0" quotePrefix="0" xfId="0"/>
    <xf numFmtId="0" fontId="3" fillId="3" borderId="8" pivotButton="0" quotePrefix="0" xfId="0"/>
    <xf numFmtId="165" fontId="1" fillId="4" borderId="9" pivotButton="0" quotePrefix="0" xfId="0"/>
    <xf numFmtId="0" fontId="3" fillId="3" borderId="10" pivotButton="0" quotePrefix="0" xfId="0"/>
    <xf numFmtId="165" fontId="1" fillId="4" borderId="11" pivotButton="0" quotePrefix="0" xfId="0"/>
    <xf numFmtId="0" fontId="3" fillId="3" borderId="12" pivotButton="0" quotePrefix="0" xfId="0"/>
    <xf numFmtId="165" fontId="1" fillId="4" borderId="13" pivotButton="0" quotePrefix="0" xfId="0"/>
    <xf numFmtId="166" fontId="0" fillId="0" borderId="0" pivotButton="0" quotePrefix="0" xfId="0"/>
    <xf numFmtId="166" fontId="0" fillId="0" borderId="1" pivotButton="0" quotePrefix="0" xfId="0"/>
    <xf numFmtId="0" fontId="4" fillId="0" borderId="0" pivotButton="0" quotePrefix="0" xfId="0"/>
    <xf numFmtId="0" fontId="4" fillId="0" borderId="1" pivotButton="0" quotePrefix="0" xfId="0"/>
    <xf numFmtId="0" fontId="4" fillId="5" borderId="0" pivotButton="0" quotePrefix="0" xfId="0"/>
    <xf numFmtId="0" fontId="4" fillId="5" borderId="1" pivotButton="0" quotePrefix="0" xfId="0"/>
    <xf numFmtId="0" fontId="4" fillId="5" borderId="0" applyAlignment="1" pivotButton="0" quotePrefix="0" xfId="0">
      <alignment wrapText="1"/>
    </xf>
    <xf numFmtId="0" fontId="4" fillId="5" borderId="1" applyAlignment="1" pivotButton="0" quotePrefix="0" xfId="0">
      <alignment wrapText="1"/>
    </xf>
    <xf numFmtId="0" fontId="4" fillId="5" borderId="0" applyAlignment="1" pivotButton="0" quotePrefix="0" xfId="0">
      <alignment vertical="center" wrapText="1"/>
    </xf>
    <xf numFmtId="0" fontId="4" fillId="5" borderId="1" applyAlignment="1" pivotButton="0" quotePrefix="0" xfId="0">
      <alignment vertical="center" wrapText="1"/>
    </xf>
    <xf numFmtId="0" fontId="5" fillId="2" borderId="0" applyAlignment="1" pivotButton="0" quotePrefix="0" xfId="0">
      <alignment horizontal="center"/>
    </xf>
    <xf numFmtId="0" fontId="5" fillId="2" borderId="0" pivotButton="0" quotePrefix="0" xfId="0"/>
    <xf numFmtId="0" fontId="6" fillId="3" borderId="2" pivotButton="0" quotePrefix="0" xfId="0"/>
    <xf numFmtId="0" fontId="6" fillId="3" borderId="4" pivotButton="0" quotePrefix="0" xfId="0"/>
    <xf numFmtId="0" fontId="6" fillId="3" borderId="6" pivotButton="0" quotePrefix="0" xfId="0"/>
    <xf numFmtId="0" fontId="6" fillId="0" borderId="0" pivotButton="0" quotePrefix="0" xfId="0"/>
    <xf numFmtId="166" fontId="1" fillId="0" borderId="0" pivotButton="0" quotePrefix="0" xfId="0"/>
    <xf numFmtId="0" fontId="5" fillId="2" borderId="1" applyAlignment="1" pivotButton="0" quotePrefix="0" xfId="0">
      <alignment horizontal="center"/>
    </xf>
    <xf numFmtId="0" fontId="5" fillId="2" borderId="1" pivotButton="0" quotePrefix="0" xfId="0"/>
    <xf numFmtId="0" fontId="6" fillId="3" borderId="8" pivotButton="0" quotePrefix="0" xfId="0"/>
    <xf numFmtId="0" fontId="6" fillId="3" borderId="10" pivotButton="0" quotePrefix="0" xfId="0"/>
    <xf numFmtId="0" fontId="6" fillId="3" borderId="12" pivotButton="0" quotePrefix="0" xfId="0"/>
    <xf numFmtId="0" fontId="6" fillId="0" borderId="1" pivotButton="0" quotePrefix="0" xfId="0"/>
    <xf numFmtId="166" fontId="1" fillId="0" borderId="1" pivotButton="0" quotePrefix="0" xfId="0"/>
    <xf numFmtId="0" fontId="2" fillId="2" borderId="0" applyAlignment="1" pivotButton="0" quotePrefix="0" xfId="0">
      <alignment horizontal="center" vertical="center" wrapText="1"/>
    </xf>
    <xf numFmtId="164" fontId="1" fillId="0" borderId="0" pivotButton="0" quotePrefix="0" xfId="0"/>
    <xf numFmtId="165" fontId="1" fillId="0" borderId="0" pivotButton="0" quotePrefix="0" xfId="0"/>
    <xf numFmtId="1" fontId="1" fillId="0" borderId="0" pivotButton="0" quotePrefix="0" xfId="0"/>
    <xf numFmtId="165" fontId="1" fillId="4" borderId="3" pivotButton="0" quotePrefix="0" xfId="0"/>
    <xf numFmtId="165" fontId="1" fillId="4" borderId="5" pivotButton="0" quotePrefix="0" xfId="0"/>
    <xf numFmtId="165" fontId="1" fillId="4" borderId="7" pivotButton="0" quotePrefix="0" xfId="0"/>
    <xf numFmtId="166" fontId="1" fillId="0" borderId="0" pivotButton="0" quotePrefix="0" xfId="0"/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/>
              <a:t>A/R Aging by Bucket</a:t>
            </a:r>
          </a:p>
        </rich>
      </tx>
      <overlay val="0"/>
    </title>
    <plotArea>
      <layout/>
      <barChart>
        <barDir val="col"/>
        <grouping val="clustered"/>
        <varyColors val="0"/>
        <ser>
          <idx val="0"/>
          <order val="0"/>
          <tx>
            <v>Outstanding</v>
          </tx>
          <spPr>
            <a:ln xmlns:a="http://schemas.openxmlformats.org/drawingml/2006/main">
              <a:prstDash val="solid"/>
            </a:ln>
          </spPr>
          <cat>
            <strRef>
              <f>'Dashboard'!$D$4:$D$8</f>
              <strCache>
                <ptCount val="0"/>
              </strCache>
            </strRef>
          </cat>
          <val>
            <numRef>
              <f>'Dashboard'!$E$4:$E$8</f>
              <numCache>
                <formatCode>#,##0.00;(#,##0.00);-</formatCode>
                <ptCount val="0"/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  <showLeaderLines val="0"/>
        </dLbls>
        <gapWidth val="150"/>
        <axId val="48650112"/>
        <axId val="48672768"/>
      </barChart>
      <catAx>
        <axId val="48650112"/>
        <scaling>
          <orientation val="minMax"/>
        </scaling>
        <delete val="0"/>
        <axPos val="b"/>
        <majorGridlines>
          <spPr>
            <a:ln xmlns:a="http://schemas.openxmlformats.org/drawingml/2006/main" w="9525">
              <a:solidFill>
                <a:srgbClr val="CCCCCC"/>
              </a:solidFill>
              <a:prstDash val="dash"/>
            </a:ln>
          </spPr>
        </majorGridlines>
        <numFmt formatCode="General" sourceLinked="0"/>
        <majorTickMark val="none"/>
        <minorTickMark val="none"/>
        <tickLblPos val="nextTo"/>
        <crossAx val="48672768"/>
        <crosses val="autoZero"/>
        <lblAlgn val="ctr"/>
        <lblOffset val="100"/>
        <noMultiLvlLbl val="0"/>
      </catAx>
      <valAx>
        <axId val="48672768"/>
        <scaling>
          <orientation val="minMax"/>
        </scaling>
        <delete val="0"/>
        <axPos val="l"/>
        <majorGridlines>
          <spPr>
            <a:ln xmlns:a="http://schemas.openxmlformats.org/drawingml/2006/main" w="9525">
              <a:solidFill>
                <a:srgbClr val="CCCCCC"/>
              </a:solidFill>
              <a:prstDash val="dash"/>
            </a:ln>
          </spPr>
        </majorGridlines>
        <numFmt formatCode="General" sourceLinked="0"/>
        <majorTickMark val="none"/>
        <minorTickMark val="none"/>
        <crossAx val="48650112"/>
        <crosses val="autoZero"/>
        <crossBetween val="between"/>
      </valAx>
    </plotArea>
    <plotVisOnly val="1"/>
    <dispBlanksAs val="gap"/>
  </chart>
  <spPr>
    <a:ln xmlns:a="http://schemas.openxmlformats.org/drawingml/2006/main" w="9525">
      <a:solidFill>
        <a:srgbClr val="D9D9D9"/>
      </a:solidFill>
      <a:prstDash val="solid"/>
    </a:ln>
  </spPr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/>
              <a:t>Outstanding A/R by Customer</a:t>
            </a:r>
          </a:p>
        </rich>
      </tx>
      <overlay val="0"/>
    </title>
    <plotArea>
      <layout/>
      <barChart>
        <barDir val="col"/>
        <grouping val="clustered"/>
        <varyColors val="0"/>
        <ser>
          <idx val="0"/>
          <order val="0"/>
          <tx>
            <v>Outstanding</v>
          </tx>
          <spPr>
            <a:ln xmlns:a="http://schemas.openxmlformats.org/drawingml/2006/main">
              <a:prstDash val="solid"/>
            </a:ln>
          </spPr>
          <cat>
            <strRef>
              <f>'Dashboard'!$D$12:$D$31</f>
              <strCache>
                <ptCount val="0"/>
              </strCache>
            </strRef>
          </cat>
          <val>
            <numRef>
              <f>'Dashboard'!$E$12:$E$31</f>
              <numCache>
                <formatCode>#,##0.00;(#,##0.00);-</formatCode>
                <ptCount val="0"/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  <showLeaderLines val="0"/>
        </dLbls>
        <gapWidth val="150"/>
        <axId val="48650112"/>
        <axId val="48672768"/>
      </barChart>
      <catAx>
        <axId val="48650112"/>
        <scaling>
          <orientation val="minMax"/>
        </scaling>
        <delete val="0"/>
        <axPos val="b"/>
        <majorGridlines>
          <spPr>
            <a:ln xmlns:a="http://schemas.openxmlformats.org/drawingml/2006/main" w="9525">
              <a:solidFill>
                <a:srgbClr val="CCCCCC"/>
              </a:solidFill>
              <a:prstDash val="dash"/>
            </a:ln>
          </spPr>
        </majorGridlines>
        <numFmt formatCode="General" sourceLinked="0"/>
        <majorTickMark val="none"/>
        <minorTickMark val="none"/>
        <tickLblPos val="nextTo"/>
        <crossAx val="48672768"/>
        <crosses val="autoZero"/>
        <lblAlgn val="ctr"/>
        <lblOffset val="100"/>
        <noMultiLvlLbl val="0"/>
      </catAx>
      <valAx>
        <axId val="48672768"/>
        <scaling>
          <orientation val="minMax"/>
        </scaling>
        <delete val="0"/>
        <axPos val="l"/>
        <majorGridlines>
          <spPr>
            <a:ln xmlns:a="http://schemas.openxmlformats.org/drawingml/2006/main" w="9525">
              <a:solidFill>
                <a:srgbClr val="CCCCCC"/>
              </a:solidFill>
              <a:prstDash val="dash"/>
            </a:ln>
          </spPr>
        </majorGridlines>
        <numFmt formatCode="General" sourceLinked="0"/>
        <majorTickMark val="none"/>
        <minorTickMark val="none"/>
        <crossAx val="48650112"/>
        <crosses val="autoZero"/>
        <crossBetween val="between"/>
      </valAx>
    </plotArea>
    <plotVisOnly val="1"/>
    <dispBlanksAs val="gap"/>
  </chart>
  <spPr>
    <a:ln xmlns:a="http://schemas.openxmlformats.org/drawingml/2006/main" w="9525">
      <a:solidFill>
        <a:srgbClr val="D9D9D9"/>
      </a:solidFill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twoCellAnchor>
    <from>
      <col>6</col>
      <colOff>0</colOff>
      <row>2</row>
      <rowOff>0</rowOff>
    </from>
    <to>
      <col>14</col>
      <colOff>0</colOff>
      <row>16</row>
      <rowOff>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  <twoCellAnchor>
    <from>
      <col>6</col>
      <colOff>0</colOff>
      <row>16</row>
      <rowOff>0</rowOff>
    </from>
    <to>
      <col>14</col>
      <colOff>0</colOff>
      <row>36</row>
      <rowOff>0</rowOff>
    </to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twoCellAnchor>
</wsDr>
</file>

<file path=xl/tables/table1.xml><?xml version="1.0" encoding="utf-8"?>
<table xmlns="http://schemas.openxmlformats.org/spreadsheetml/2006/main" id="1" name="ARDataTable" displayName="ARDataTable" ref="A1:I21" headerRowCount="1">
  <tableColumns count="9">
    <tableColumn id="1" name="Customer"/>
    <tableColumn id="2" name="Invoice #"/>
    <tableColumn id="3" name="Invoice Date"/>
    <tableColumn id="4" name="Due Date"/>
    <tableColumn id="5" name="Invoice Amount"/>
    <tableColumn id="6" name="Payments"/>
    <tableColumn id="7" name="Outstanding Balance"/>
    <tableColumn id="8" name="Days Past Due"/>
    <tableColumn id="9" name="Aging Bucket"/>
  </tableColumns>
  <tableStyleInfo name="TableStyleMedium2" showRowStripes="1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3" customWidth="1" min="3" max="3"/>
    <col width="13" customWidth="1" min="4" max="4"/>
    <col width="16" customWidth="1" min="5" max="5"/>
    <col width="16" customWidth="1" min="6" max="6"/>
    <col width="16" customWidth="1" min="7" max="7"/>
    <col width="13" customWidth="1" min="8" max="8"/>
    <col width="14" customWidth="1" min="9" max="9"/>
  </cols>
  <sheetData>
    <row r="1" ht="32" customHeight="1">
      <c r="A1" s="66" t="inlineStr">
        <is>
          <t>Customer</t>
        </is>
      </c>
      <c r="B1" s="66" t="inlineStr">
        <is>
          <t>Invoice #</t>
        </is>
      </c>
      <c r="C1" s="66" t="inlineStr">
        <is>
          <t>Invoice Date</t>
        </is>
      </c>
      <c r="D1" s="66" t="inlineStr">
        <is>
          <t>Due Date</t>
        </is>
      </c>
      <c r="E1" s="66" t="inlineStr">
        <is>
          <t>Invoice Amount</t>
        </is>
      </c>
      <c r="F1" s="66" t="inlineStr">
        <is>
          <t>Payments</t>
        </is>
      </c>
      <c r="G1" s="66" t="inlineStr">
        <is>
          <t>Outstanding Balance</t>
        </is>
      </c>
      <c r="H1" s="66" t="inlineStr">
        <is>
          <t>Days Past Due</t>
        </is>
      </c>
      <c r="I1" s="66" t="inlineStr">
        <is>
          <t>Aging Bucket</t>
        </is>
      </c>
    </row>
    <row r="2">
      <c r="A2" s="2" t="inlineStr">
        <is>
          <t>Northstar Realty Group</t>
        </is>
      </c>
      <c r="B2" s="2" t="inlineStr">
        <is>
          <t>INV-1001</t>
        </is>
      </c>
      <c r="C2" s="67" t="n">
        <v>45662</v>
      </c>
      <c r="D2" s="67" t="n">
        <v>45692</v>
      </c>
      <c r="E2" s="68" t="n">
        <v>4200</v>
      </c>
      <c r="F2" s="68" t="n">
        <v>2200</v>
      </c>
      <c r="G2" s="68">
        <f>E2-F2</f>
        <v/>
      </c>
      <c r="H2" s="69">
        <f>MAX(0,Dashboard!$B$2-D2)</f>
        <v/>
      </c>
      <c r="I2" s="2">
        <f>IF(G2&lt;=0,"Paid",IF(D2&gt;Dashboard!$B$2,"Current",IF(H2&lt;=30,"1-30",IF(H2&lt;=60,"31-60",IF(H2&lt;=90,"61-90","90+")))))</f>
        <v/>
      </c>
    </row>
    <row r="3">
      <c r="A3" s="2" t="inlineStr">
        <is>
          <t>Crestwood Medical Group</t>
        </is>
      </c>
      <c r="B3" s="2" t="inlineStr">
        <is>
          <t>INV-1002</t>
        </is>
      </c>
      <c r="C3" s="67" t="n">
        <v>45667</v>
      </c>
      <c r="D3" s="67" t="n">
        <v>45697</v>
      </c>
      <c r="E3" s="68" t="n">
        <v>5800</v>
      </c>
      <c r="F3" s="68" t="n">
        <v>1800</v>
      </c>
      <c r="G3" s="68">
        <f>E3-F3</f>
        <v/>
      </c>
      <c r="H3" s="69">
        <f>MAX(0,Dashboard!$B$2-D3)</f>
        <v/>
      </c>
      <c r="I3" s="2">
        <f>IF(G3&lt;=0,"Paid",IF(D3&gt;Dashboard!$B$2,"Current",IF(H3&lt;=30,"1-30",IF(H3&lt;=60,"31-60",IF(H3&lt;=90,"61-90","90+")))))</f>
        <v/>
      </c>
    </row>
    <row r="4">
      <c r="A4" s="2" t="inlineStr">
        <is>
          <t>Pinnacle HR Solutions</t>
        </is>
      </c>
      <c r="B4" s="2" t="inlineStr">
        <is>
          <t>INV-1003</t>
        </is>
      </c>
      <c r="C4" s="67" t="n">
        <v>45672</v>
      </c>
      <c r="D4" s="67" t="n">
        <v>45702</v>
      </c>
      <c r="E4" s="68" t="n">
        <v>3100</v>
      </c>
      <c r="F4" s="68" t="n">
        <v>1200</v>
      </c>
      <c r="G4" s="68">
        <f>E4-F4</f>
        <v/>
      </c>
      <c r="H4" s="69">
        <f>MAX(0,Dashboard!$B$2-D4)</f>
        <v/>
      </c>
      <c r="I4" s="2">
        <f>IF(G4&lt;=0,"Paid",IF(D4&gt;Dashboard!$B$2,"Current",IF(H4&lt;=30,"1-30",IF(H4&lt;=60,"31-60",IF(H4&lt;=90,"61-90","90+")))))</f>
        <v/>
      </c>
    </row>
    <row r="5">
      <c r="A5" s="2" t="inlineStr">
        <is>
          <t>BlueSky Tech Ventures</t>
        </is>
      </c>
      <c r="B5" s="2" t="inlineStr">
        <is>
          <t>INV-1004</t>
        </is>
      </c>
      <c r="C5" s="67" t="n">
        <v>45677</v>
      </c>
      <c r="D5" s="67" t="n">
        <v>45707</v>
      </c>
      <c r="E5" s="68" t="n">
        <v>7600</v>
      </c>
      <c r="F5" s="68" t="n">
        <v>4100</v>
      </c>
      <c r="G5" s="68">
        <f>E5-F5</f>
        <v/>
      </c>
      <c r="H5" s="69">
        <f>MAX(0,Dashboard!$B$2-D5)</f>
        <v/>
      </c>
      <c r="I5" s="2">
        <f>IF(G5&lt;=0,"Paid",IF(D5&gt;Dashboard!$B$2,"Current",IF(H5&lt;=30,"1-30",IF(H5&lt;=60,"31-60",IF(H5&lt;=90,"61-90","90+")))))</f>
        <v/>
      </c>
    </row>
    <row r="6">
      <c r="A6" s="2" t="inlineStr">
        <is>
          <t>Rivera &amp; Associates</t>
        </is>
      </c>
      <c r="B6" s="2" t="inlineStr">
        <is>
          <t>INV-1005</t>
        </is>
      </c>
      <c r="C6" s="67" t="n">
        <v>45682</v>
      </c>
      <c r="D6" s="67" t="n">
        <v>45712</v>
      </c>
      <c r="E6" s="68" t="n">
        <v>4900</v>
      </c>
      <c r="F6" s="68" t="n">
        <v>1500</v>
      </c>
      <c r="G6" s="68">
        <f>E6-F6</f>
        <v/>
      </c>
      <c r="H6" s="69">
        <f>MAX(0,Dashboard!$B$2-D6)</f>
        <v/>
      </c>
      <c r="I6" s="2">
        <f>IF(G6&lt;=0,"Paid",IF(D6&gt;Dashboard!$B$2,"Current",IF(H6&lt;=30,"1-30",IF(H6&lt;=60,"31-60",IF(H6&lt;=90,"61-90","90+")))))</f>
        <v/>
      </c>
    </row>
    <row r="7">
      <c r="A7" s="2" t="inlineStr">
        <is>
          <t>Summit Growth Partners</t>
        </is>
      </c>
      <c r="B7" s="2" t="inlineStr">
        <is>
          <t>INV-1006</t>
        </is>
      </c>
      <c r="C7" s="67" t="n">
        <v>45689</v>
      </c>
      <c r="D7" s="67" t="n">
        <v>45719</v>
      </c>
      <c r="E7" s="68" t="n">
        <v>6500</v>
      </c>
      <c r="F7" s="68" t="n">
        <v>3000</v>
      </c>
      <c r="G7" s="68">
        <f>E7-F7</f>
        <v/>
      </c>
      <c r="H7" s="69">
        <f>MAX(0,Dashboard!$B$2-D7)</f>
        <v/>
      </c>
      <c r="I7" s="2">
        <f>IF(G7&lt;=0,"Paid",IF(D7&gt;Dashboard!$B$2,"Current",IF(H7&lt;=30,"1-30",IF(H7&lt;=60,"31-60",IF(H7&lt;=90,"61-90","90+")))))</f>
        <v/>
      </c>
    </row>
    <row r="8">
      <c r="A8" s="2" t="inlineStr">
        <is>
          <t>Greenfield Law Group</t>
        </is>
      </c>
      <c r="B8" s="2" t="inlineStr">
        <is>
          <t>INV-1007</t>
        </is>
      </c>
      <c r="C8" s="67" t="n">
        <v>45691</v>
      </c>
      <c r="D8" s="67" t="n">
        <v>45721</v>
      </c>
      <c r="E8" s="68" t="n">
        <v>2800</v>
      </c>
      <c r="F8" s="68" t="n">
        <v>0</v>
      </c>
      <c r="G8" s="68">
        <f>E8-F8</f>
        <v/>
      </c>
      <c r="H8" s="69">
        <f>MAX(0,Dashboard!$B$2-D8)</f>
        <v/>
      </c>
      <c r="I8" s="2">
        <f>IF(G8&lt;=0,"Paid",IF(D8&gt;Dashboard!$B$2,"Current",IF(H8&lt;=30,"1-30",IF(H8&lt;=60,"31-60",IF(H8&lt;=90,"61-90","90+")))))</f>
        <v/>
      </c>
    </row>
    <row r="9">
      <c r="A9" s="2" t="inlineStr">
        <is>
          <t>Eastwood Capital Group</t>
        </is>
      </c>
      <c r="B9" s="2" t="inlineStr">
        <is>
          <t>INV-1008</t>
        </is>
      </c>
      <c r="C9" s="67" t="n">
        <v>45693</v>
      </c>
      <c r="D9" s="67" t="n">
        <v>45723</v>
      </c>
      <c r="E9" s="68" t="n">
        <v>5200</v>
      </c>
      <c r="F9" s="68" t="n">
        <v>2100</v>
      </c>
      <c r="G9" s="68">
        <f>E9-F9</f>
        <v/>
      </c>
      <c r="H9" s="69">
        <f>MAX(0,Dashboard!$B$2-D9)</f>
        <v/>
      </c>
      <c r="I9" s="2">
        <f>IF(G9&lt;=0,"Paid",IF(D9&gt;Dashboard!$B$2,"Current",IF(H9&lt;=30,"1-30",IF(H9&lt;=60,"31-60",IF(H9&lt;=90,"61-90","90+")))))</f>
        <v/>
      </c>
    </row>
    <row r="10">
      <c r="A10" s="2" t="inlineStr">
        <is>
          <t>Harborview Dental</t>
        </is>
      </c>
      <c r="B10" s="2" t="inlineStr">
        <is>
          <t>INV-1009</t>
        </is>
      </c>
      <c r="C10" s="67" t="n">
        <v>45641</v>
      </c>
      <c r="D10" s="67" t="n">
        <v>45671</v>
      </c>
      <c r="E10" s="68" t="n">
        <v>3600</v>
      </c>
      <c r="F10" s="68" t="n">
        <v>1000</v>
      </c>
      <c r="G10" s="68">
        <f>E10-F10</f>
        <v/>
      </c>
      <c r="H10" s="69">
        <f>MAX(0,Dashboard!$B$2-D10)</f>
        <v/>
      </c>
      <c r="I10" s="2">
        <f>IF(G10&lt;=0,"Paid",IF(D10&gt;Dashboard!$B$2,"Current",IF(H10&lt;=30,"1-30",IF(H10&lt;=60,"31-60",IF(H10&lt;=90,"61-90","90+")))))</f>
        <v/>
      </c>
    </row>
    <row r="11">
      <c r="A11" s="2" t="inlineStr">
        <is>
          <t>Maple Ridge Consulting</t>
        </is>
      </c>
      <c r="B11" s="2" t="inlineStr">
        <is>
          <t>INV-1010</t>
        </is>
      </c>
      <c r="C11" s="67" t="n">
        <v>45616</v>
      </c>
      <c r="D11" s="67" t="n">
        <v>45646</v>
      </c>
      <c r="E11" s="68" t="n">
        <v>4400</v>
      </c>
      <c r="F11" s="68" t="n">
        <v>600</v>
      </c>
      <c r="G11" s="68">
        <f>E11-F11</f>
        <v/>
      </c>
      <c r="H11" s="69">
        <f>MAX(0,Dashboard!$B$2-D11)</f>
        <v/>
      </c>
      <c r="I11" s="2">
        <f>IF(G11&lt;=0,"Paid",IF(D11&gt;Dashboard!$B$2,"Current",IF(H11&lt;=30,"1-30",IF(H11&lt;=60,"31-60",IF(H11&lt;=90,"61-90","90+")))))</f>
        <v/>
      </c>
    </row>
    <row r="12">
      <c r="A12" s="2" t="inlineStr">
        <is>
          <t>Evergreen Wellness Center</t>
        </is>
      </c>
      <c r="B12" s="2" t="inlineStr">
        <is>
          <t>INV-1011</t>
        </is>
      </c>
      <c r="C12" s="67" t="n">
        <v>45575</v>
      </c>
      <c r="D12" s="67" t="n">
        <v>45605</v>
      </c>
      <c r="E12" s="68" t="n">
        <v>3900</v>
      </c>
      <c r="F12" s="68" t="n">
        <v>400</v>
      </c>
      <c r="G12" s="68">
        <f>E12-F12</f>
        <v/>
      </c>
      <c r="H12" s="69">
        <f>MAX(0,Dashboard!$B$2-D12)</f>
        <v/>
      </c>
      <c r="I12" s="2">
        <f>IF(G12&lt;=0,"Paid",IF(D12&gt;Dashboard!$B$2,"Current",IF(H12&lt;=30,"1-30",IF(H12&lt;=60,"31-60",IF(H12&lt;=90,"61-90","90+")))))</f>
        <v/>
      </c>
    </row>
    <row r="13">
      <c r="A13" s="2" t="inlineStr">
        <is>
          <t>Silverline Logistics</t>
        </is>
      </c>
      <c r="B13" s="2" t="inlineStr">
        <is>
          <t>INV-1012</t>
        </is>
      </c>
      <c r="C13" s="67" t="n">
        <v>45687</v>
      </c>
      <c r="D13" s="67" t="n">
        <v>45717</v>
      </c>
      <c r="E13" s="68" t="n">
        <v>2700</v>
      </c>
      <c r="F13" s="68" t="n">
        <v>800</v>
      </c>
      <c r="G13" s="68">
        <f>E13-F13</f>
        <v/>
      </c>
      <c r="H13" s="69">
        <f>MAX(0,Dashboard!$B$2-D13)</f>
        <v/>
      </c>
      <c r="I13" s="2">
        <f>IF(G13&lt;=0,"Paid",IF(D13&gt;Dashboard!$B$2,"Current",IF(H13&lt;=30,"1-30",IF(H13&lt;=60,"31-60",IF(H13&lt;=90,"61-90","90+")))))</f>
        <v/>
      </c>
    </row>
    <row r="14">
      <c r="A14" s="2" t="inlineStr">
        <is>
          <t>Oak &amp; Stone Design</t>
        </is>
      </c>
      <c r="B14" s="2" t="inlineStr">
        <is>
          <t>INV-1013</t>
        </is>
      </c>
      <c r="C14" s="67" t="n">
        <v>45698</v>
      </c>
      <c r="D14" s="67" t="n">
        <v>45728</v>
      </c>
      <c r="E14" s="68" t="n">
        <v>3300</v>
      </c>
      <c r="F14" s="68" t="n">
        <v>500</v>
      </c>
      <c r="G14" s="68">
        <f>E14-F14</f>
        <v/>
      </c>
      <c r="H14" s="69">
        <f>MAX(0,Dashboard!$B$2-D14)</f>
        <v/>
      </c>
      <c r="I14" s="2">
        <f>IF(G14&lt;=0,"Paid",IF(D14&gt;Dashboard!$B$2,"Current",IF(H14&lt;=30,"1-30",IF(H14&lt;=60,"31-60",IF(H14&lt;=90,"61-90","90+")))))</f>
        <v/>
      </c>
    </row>
    <row r="15">
      <c r="A15" s="2" t="inlineStr">
        <is>
          <t>PrimePath Advisors</t>
        </is>
      </c>
      <c r="B15" s="2" t="inlineStr">
        <is>
          <t>INV-1014</t>
        </is>
      </c>
      <c r="C15" s="67" t="n">
        <v>45700</v>
      </c>
      <c r="D15" s="67" t="n">
        <v>45730</v>
      </c>
      <c r="E15" s="68" t="n">
        <v>2500</v>
      </c>
      <c r="F15" s="68" t="n">
        <v>0</v>
      </c>
      <c r="G15" s="68">
        <f>E15-F15</f>
        <v/>
      </c>
      <c r="H15" s="69">
        <f>MAX(0,Dashboard!$B$2-D15)</f>
        <v/>
      </c>
      <c r="I15" s="2">
        <f>IF(G15&lt;=0,"Paid",IF(D15&gt;Dashboard!$B$2,"Current",IF(H15&lt;=30,"1-30",IF(H15&lt;=60,"31-60",IF(H15&lt;=90,"61-90","90+")))))</f>
        <v/>
      </c>
    </row>
    <row r="16">
      <c r="A16" s="2" t="inlineStr">
        <is>
          <t>Lakeshore Family Practice</t>
        </is>
      </c>
      <c r="B16" s="2" t="inlineStr">
        <is>
          <t>INV-1015</t>
        </is>
      </c>
      <c r="C16" s="67" t="n">
        <v>45654</v>
      </c>
      <c r="D16" s="67" t="n">
        <v>45684</v>
      </c>
      <c r="E16" s="68" t="n">
        <v>6100</v>
      </c>
      <c r="F16" s="68" t="n">
        <v>2600</v>
      </c>
      <c r="G16" s="68">
        <f>E16-F16</f>
        <v/>
      </c>
      <c r="H16" s="69">
        <f>MAX(0,Dashboard!$B$2-D16)</f>
        <v/>
      </c>
      <c r="I16" s="2">
        <f>IF(G16&lt;=0,"Paid",IF(D16&gt;Dashboard!$B$2,"Current",IF(H16&lt;=30,"1-30",IF(H16&lt;=60,"31-60",IF(H16&lt;=90,"61-90","90+")))))</f>
        <v/>
      </c>
    </row>
    <row r="17">
      <c r="A17" s="2" t="inlineStr">
        <is>
          <t>Cedar Peak Solutions</t>
        </is>
      </c>
      <c r="B17" s="2" t="inlineStr">
        <is>
          <t>INV-1016</t>
        </is>
      </c>
      <c r="C17" s="67" t="n">
        <v>45624</v>
      </c>
      <c r="D17" s="67" t="n">
        <v>45654</v>
      </c>
      <c r="E17" s="68" t="n">
        <v>3500</v>
      </c>
      <c r="F17" s="68" t="n">
        <v>700</v>
      </c>
      <c r="G17" s="68">
        <f>E17-F17</f>
        <v/>
      </c>
      <c r="H17" s="69">
        <f>MAX(0,Dashboard!$B$2-D17)</f>
        <v/>
      </c>
      <c r="I17" s="2">
        <f>IF(G17&lt;=0,"Paid",IF(D17&gt;Dashboard!$B$2,"Current",IF(H17&lt;=30,"1-30",IF(H17&lt;=60,"31-60",IF(H17&lt;=90,"61-90","90+")))))</f>
        <v/>
      </c>
    </row>
    <row r="18">
      <c r="A18" s="2" t="inlineStr">
        <is>
          <t>Brightline Creative</t>
        </is>
      </c>
      <c r="B18" s="2" t="inlineStr">
        <is>
          <t>INV-1017</t>
        </is>
      </c>
      <c r="C18" s="67" t="n">
        <v>45702</v>
      </c>
      <c r="D18" s="67" t="n">
        <v>45732</v>
      </c>
      <c r="E18" s="68" t="n">
        <v>2200</v>
      </c>
      <c r="F18" s="68" t="n">
        <v>300</v>
      </c>
      <c r="G18" s="68">
        <f>E18-F18</f>
        <v/>
      </c>
      <c r="H18" s="69">
        <f>MAX(0,Dashboard!$B$2-D18)</f>
        <v/>
      </c>
      <c r="I18" s="2">
        <f>IF(G18&lt;=0,"Paid",IF(D18&gt;Dashboard!$B$2,"Current",IF(H18&lt;=30,"1-30",IF(H18&lt;=60,"31-60",IF(H18&lt;=90,"61-90","90+")))))</f>
        <v/>
      </c>
    </row>
    <row r="19">
      <c r="A19" s="2" t="inlineStr">
        <is>
          <t>MetroWorks Services</t>
        </is>
      </c>
      <c r="B19" s="2" t="inlineStr">
        <is>
          <t>INV-1018</t>
        </is>
      </c>
      <c r="C19" s="67" t="n">
        <v>45665</v>
      </c>
      <c r="D19" s="67" t="n">
        <v>45695</v>
      </c>
      <c r="E19" s="68" t="n">
        <v>4700</v>
      </c>
      <c r="F19" s="68" t="n">
        <v>1700</v>
      </c>
      <c r="G19" s="68">
        <f>E19-F19</f>
        <v/>
      </c>
      <c r="H19" s="69">
        <f>MAX(0,Dashboard!$B$2-D19)</f>
        <v/>
      </c>
      <c r="I19" s="2">
        <f>IF(G19&lt;=0,"Paid",IF(D19&gt;Dashboard!$B$2,"Current",IF(H19&lt;=30,"1-30",IF(H19&lt;=60,"31-60",IF(H19&lt;=90,"61-90","90+")))))</f>
        <v/>
      </c>
    </row>
    <row r="20">
      <c r="A20" s="2" t="inlineStr">
        <is>
          <t>Hudson Valley Consulting</t>
        </is>
      </c>
      <c r="B20" s="2" t="inlineStr">
        <is>
          <t>INV-1019</t>
        </is>
      </c>
      <c r="C20" s="67" t="n">
        <v>45590</v>
      </c>
      <c r="D20" s="67" t="n">
        <v>45620</v>
      </c>
      <c r="E20" s="68" t="n">
        <v>5600</v>
      </c>
      <c r="F20" s="68" t="n">
        <v>900</v>
      </c>
      <c r="G20" s="68">
        <f>E20-F20</f>
        <v/>
      </c>
      <c r="H20" s="69">
        <f>MAX(0,Dashboard!$B$2-D20)</f>
        <v/>
      </c>
      <c r="I20" s="2">
        <f>IF(G20&lt;=0,"Paid",IF(D20&gt;Dashboard!$B$2,"Current",IF(H20&lt;=30,"1-30",IF(H20&lt;=60,"31-60",IF(H20&lt;=90,"61-90","90+")))))</f>
        <v/>
      </c>
    </row>
    <row r="21">
      <c r="A21" s="2" t="inlineStr">
        <is>
          <t>North Country Media</t>
        </is>
      </c>
      <c r="B21" s="2" t="inlineStr">
        <is>
          <t>INV-1020</t>
        </is>
      </c>
      <c r="C21" s="67" t="n">
        <v>45706</v>
      </c>
      <c r="D21" s="67" t="n">
        <v>45736</v>
      </c>
      <c r="E21" s="68" t="n">
        <v>1800</v>
      </c>
      <c r="F21" s="68" t="n">
        <v>0</v>
      </c>
      <c r="G21" s="68">
        <f>E21-F21</f>
        <v/>
      </c>
      <c r="H21" s="69">
        <f>MAX(0,Dashboard!$B$2-D21)</f>
        <v/>
      </c>
      <c r="I21" s="2">
        <f>IF(G21&lt;=0,"Paid",IF(D21&gt;Dashboard!$B$2,"Current",IF(H21&lt;=30,"1-30",IF(H21&lt;=60,"31-60",IF(H21&lt;=90,"61-90","90+")))))</f>
        <v/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36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3" customWidth="1" min="3" max="3"/>
    <col width="24" customWidth="1" min="4" max="4"/>
    <col width="16" customWidth="1" min="5" max="5"/>
    <col width="3" customWidth="1" min="6" max="6"/>
  </cols>
  <sheetData>
    <row r="1" ht="26" customHeight="1">
      <c r="A1" s="9" t="inlineStr">
        <is>
          <t>ACCOUNTS RECEIVABLE DASHBOARD</t>
        </is>
      </c>
      <c r="B1" s="1" t="n"/>
      <c r="C1" s="1" t="n"/>
      <c r="D1" s="1" t="n"/>
      <c r="E1" s="1" t="n"/>
      <c r="F1" s="1" t="n"/>
      <c r="G1" s="1" t="n"/>
      <c r="H1" s="1" t="n"/>
      <c r="I1" s="2" t="n"/>
      <c r="J1" s="2" t="n"/>
      <c r="K1" s="2" t="n"/>
      <c r="L1" s="2" t="n"/>
      <c r="M1" s="2" t="n"/>
      <c r="N1" s="2" t="n"/>
    </row>
    <row r="2">
      <c r="A2" s="2" t="inlineStr">
        <is>
          <t>As of Date</t>
        </is>
      </c>
      <c r="B2" s="67" t="n">
        <v>45716</v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3">
      <c r="A3" s="2" t="n"/>
      <c r="B3" s="2" t="n"/>
      <c r="C3" s="2" t="n"/>
      <c r="D3" s="53" t="inlineStr">
        <is>
          <t>Aging Bucket</t>
        </is>
      </c>
      <c r="E3" s="53" t="inlineStr">
        <is>
          <t>Outstanding</t>
        </is>
      </c>
      <c r="F3" s="2" t="n"/>
      <c r="G3" s="2" t="n"/>
      <c r="H3" s="2" t="n"/>
      <c r="I3" s="2" t="n"/>
      <c r="J3" s="2" t="n"/>
      <c r="K3" s="2" t="n"/>
      <c r="L3" s="2" t="n"/>
      <c r="M3" s="2" t="n"/>
      <c r="N3" s="2" t="n"/>
    </row>
    <row r="4">
      <c r="A4" s="54" t="inlineStr">
        <is>
          <t>Total A/R</t>
        </is>
      </c>
      <c r="B4" s="70">
        <f>SUM('AR Data'!G2:G21)</f>
        <v/>
      </c>
      <c r="C4" s="2" t="n"/>
      <c r="D4" s="2" t="inlineStr">
        <is>
          <t>Current</t>
        </is>
      </c>
      <c r="E4" s="68">
        <f>SUMIF('AR Data'!I2:I21,D4,'AR Data'!G2:G21)</f>
        <v/>
      </c>
      <c r="F4" s="2" t="n"/>
      <c r="G4" s="2" t="n"/>
      <c r="H4" s="2" t="n"/>
      <c r="I4" s="2" t="n"/>
      <c r="J4" s="2" t="n"/>
      <c r="K4" s="2" t="n"/>
      <c r="L4" s="2" t="n"/>
      <c r="M4" s="2" t="n"/>
      <c r="N4" s="2" t="n"/>
    </row>
    <row r="5">
      <c r="A5" s="55" t="inlineStr">
        <is>
          <t>Current</t>
        </is>
      </c>
      <c r="B5" s="71">
        <f>SUMIF('AR Data'!I2:I21,"Current",'AR Data'!G2:G21)</f>
        <v/>
      </c>
      <c r="C5" s="2" t="n"/>
      <c r="D5" s="2" t="inlineStr">
        <is>
          <t>1-30</t>
        </is>
      </c>
      <c r="E5" s="68">
        <f>SUMIF('AR Data'!I2:I21,D5,'AR Data'!G2:G21)</f>
        <v/>
      </c>
      <c r="F5" s="2" t="n"/>
      <c r="G5" s="2" t="n"/>
      <c r="H5" s="2" t="n"/>
      <c r="I5" s="2" t="n"/>
      <c r="J5" s="2" t="n"/>
      <c r="K5" s="2" t="n"/>
      <c r="L5" s="2" t="n"/>
      <c r="M5" s="2" t="n"/>
      <c r="N5" s="2" t="n"/>
    </row>
    <row r="6">
      <c r="A6" s="55" t="inlineStr">
        <is>
          <t>1-30 Days</t>
        </is>
      </c>
      <c r="B6" s="71">
        <f>SUMIF('AR Data'!I2:I21,"1-30",'AR Data'!G2:G21)</f>
        <v/>
      </c>
      <c r="C6" s="2" t="n"/>
      <c r="D6" s="2" t="inlineStr">
        <is>
          <t>31-60</t>
        </is>
      </c>
      <c r="E6" s="68">
        <f>SUMIF('AR Data'!I2:I21,D6,'AR Data'!G2:G21)</f>
        <v/>
      </c>
      <c r="F6" s="2" t="n"/>
      <c r="G6" s="2" t="n"/>
      <c r="H6" s="2" t="n"/>
      <c r="I6" s="2" t="n"/>
      <c r="J6" s="2" t="n"/>
      <c r="K6" s="2" t="n"/>
      <c r="L6" s="2" t="n"/>
      <c r="M6" s="2" t="n"/>
      <c r="N6" s="2" t="n"/>
    </row>
    <row r="7">
      <c r="A7" s="55" t="inlineStr">
        <is>
          <t>31-60 Days</t>
        </is>
      </c>
      <c r="B7" s="71">
        <f>SUMIF('AR Data'!I2:I21,"31-60",'AR Data'!G2:G21)</f>
        <v/>
      </c>
      <c r="C7" s="2" t="n"/>
      <c r="D7" s="2" t="inlineStr">
        <is>
          <t>61-90</t>
        </is>
      </c>
      <c r="E7" s="68">
        <f>SUMIF('AR Data'!I2:I21,D7,'AR Data'!G2:G21)</f>
        <v/>
      </c>
      <c r="F7" s="2" t="n"/>
      <c r="G7" s="2" t="n"/>
      <c r="H7" s="2" t="n"/>
      <c r="I7" s="2" t="n"/>
      <c r="J7" s="2" t="n"/>
      <c r="K7" s="2" t="n"/>
      <c r="L7" s="2" t="n"/>
      <c r="M7" s="2" t="n"/>
      <c r="N7" s="2" t="n"/>
    </row>
    <row r="8">
      <c r="A8" s="55" t="inlineStr">
        <is>
          <t>61-90 Days</t>
        </is>
      </c>
      <c r="B8" s="71">
        <f>SUMIF('AR Data'!I2:I21,"61-90",'AR Data'!G2:G21)</f>
        <v/>
      </c>
      <c r="C8" s="2" t="n"/>
      <c r="D8" s="2" t="inlineStr">
        <is>
          <t>90+</t>
        </is>
      </c>
      <c r="E8" s="68">
        <f>SUMIF('AR Data'!I2:I21,D8,'AR Data'!G2:G21)</f>
        <v/>
      </c>
      <c r="F8" s="2" t="n"/>
      <c r="G8" s="2" t="n"/>
      <c r="H8" s="2" t="n"/>
      <c r="I8" s="2" t="n"/>
      <c r="J8" s="2" t="n"/>
      <c r="K8" s="2" t="n"/>
      <c r="L8" s="2" t="n"/>
      <c r="M8" s="2" t="n"/>
      <c r="N8" s="2" t="n"/>
    </row>
    <row r="9">
      <c r="A9" s="56" t="inlineStr">
        <is>
          <t>90+ Days</t>
        </is>
      </c>
      <c r="B9" s="72">
        <f>SUMIF('AR Data'!I2:I21,"90+",'AR Data'!G2:G21)</f>
        <v/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2" t="n"/>
      <c r="N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  <c r="N10" s="2" t="n"/>
    </row>
    <row r="11">
      <c r="A11" s="57" t="inlineStr">
        <is>
          <t>Collection %</t>
        </is>
      </c>
      <c r="B11" s="73">
        <f>SUM('AR Data'!F2:F21)/SUM('AR Data'!E2:E21)</f>
        <v/>
      </c>
      <c r="C11" s="2" t="n"/>
      <c r="D11" s="53" t="inlineStr">
        <is>
          <t>Customer</t>
        </is>
      </c>
      <c r="E11" s="53" t="inlineStr">
        <is>
          <t>Outstanding</t>
        </is>
      </c>
      <c r="F11" s="2" t="n"/>
      <c r="G11" s="2" t="n"/>
      <c r="H11" s="2" t="n"/>
      <c r="I11" s="2" t="n"/>
      <c r="J11" s="2" t="n"/>
      <c r="K11" s="2" t="n"/>
      <c r="L11" s="2" t="n"/>
      <c r="M11" s="2" t="n"/>
      <c r="N11" s="2" t="n"/>
    </row>
    <row r="12">
      <c r="A12" s="2" t="n"/>
      <c r="B12" s="2" t="n"/>
      <c r="C12" s="2" t="n"/>
      <c r="D12" s="2" t="inlineStr">
        <is>
          <t>Northstar Realty Group</t>
        </is>
      </c>
      <c r="E12" s="68">
        <f>SUMIF('AR Data'!A2:A21,D12,'AR Data'!G2:G21)</f>
        <v/>
      </c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>
      <c r="A13" s="2" t="n"/>
      <c r="B13" s="2" t="n"/>
      <c r="C13" s="2" t="n"/>
      <c r="D13" s="2" t="inlineStr">
        <is>
          <t>Crestwood Medical Group</t>
        </is>
      </c>
      <c r="E13" s="68">
        <f>SUMIF('AR Data'!A2:A21,D13,'AR Data'!G2:G21)</f>
        <v/>
      </c>
      <c r="F13" s="2" t="n"/>
      <c r="G13" s="2" t="n"/>
      <c r="H13" s="2" t="n"/>
      <c r="I13" s="2" t="n"/>
      <c r="J13" s="2" t="n"/>
      <c r="K13" s="2" t="n"/>
      <c r="L13" s="2" t="n"/>
      <c r="M13" s="2" t="n"/>
      <c r="N13" s="2" t="n"/>
    </row>
    <row r="14">
      <c r="A14" s="51" t="inlineStr">
        <is>
          <t>Simulated Portfolio Project
No actual client information is used.</t>
        </is>
      </c>
      <c r="B14" s="1" t="n"/>
      <c r="C14" s="2" t="n"/>
      <c r="D14" s="2" t="inlineStr">
        <is>
          <t>Pinnacle HR Solutions</t>
        </is>
      </c>
      <c r="E14" s="68">
        <f>SUMIF('AR Data'!A2:A21,D14,'AR Data'!G2:G21)</f>
        <v/>
      </c>
      <c r="F14" s="2" t="n"/>
      <c r="G14" s="2" t="n"/>
      <c r="H14" s="2" t="n"/>
      <c r="I14" s="2" t="n"/>
      <c r="J14" s="2" t="n"/>
      <c r="K14" s="2" t="n"/>
      <c r="L14" s="2" t="n"/>
      <c r="M14" s="2" t="n"/>
      <c r="N14" s="2" t="n"/>
    </row>
    <row r="15">
      <c r="A15" s="1" t="n"/>
      <c r="B15" s="1" t="n"/>
      <c r="C15" s="2" t="n"/>
      <c r="D15" s="2" t="inlineStr">
        <is>
          <t>BlueSky Tech Ventures</t>
        </is>
      </c>
      <c r="E15" s="68">
        <f>SUMIF('AR Data'!A2:A21,D15,'AR Data'!G2:G21)</f>
        <v/>
      </c>
      <c r="F15" s="2" t="n"/>
      <c r="G15" s="2" t="n"/>
      <c r="H15" s="2" t="n"/>
      <c r="I15" s="2" t="n"/>
      <c r="J15" s="2" t="n"/>
      <c r="K15" s="2" t="n"/>
      <c r="L15" s="2" t="n"/>
      <c r="M15" s="2" t="n"/>
      <c r="N15" s="2" t="n"/>
    </row>
    <row r="16">
      <c r="A16" s="1" t="n"/>
      <c r="B16" s="1" t="n"/>
      <c r="C16" s="2" t="n"/>
      <c r="D16" s="2" t="inlineStr">
        <is>
          <t>Rivera &amp; Associates</t>
        </is>
      </c>
      <c r="E16" s="68">
        <f>SUMIF('AR Data'!A2:A21,D16,'AR Data'!G2:G21)</f>
        <v/>
      </c>
      <c r="F16" s="2" t="n"/>
      <c r="G16" s="2" t="n"/>
      <c r="H16" s="2" t="n"/>
      <c r="I16" s="2" t="n"/>
      <c r="J16" s="2" t="n"/>
      <c r="K16" s="2" t="n"/>
      <c r="L16" s="2" t="n"/>
      <c r="M16" s="2" t="n"/>
      <c r="N16" s="2" t="n"/>
    </row>
    <row r="17">
      <c r="A17" s="1" t="n"/>
      <c r="B17" s="1" t="n"/>
      <c r="C17" s="2" t="n"/>
      <c r="D17" s="2" t="inlineStr">
        <is>
          <t>Summit Growth Partners</t>
        </is>
      </c>
      <c r="E17" s="68">
        <f>SUMIF('AR Data'!A2:A21,D17,'AR Data'!G2:G21)</f>
        <v/>
      </c>
      <c r="F17" s="2" t="n"/>
      <c r="G17" s="2" t="n"/>
      <c r="H17" s="2" t="n"/>
      <c r="I17" s="2" t="n"/>
      <c r="J17" s="2" t="n"/>
      <c r="K17" s="2" t="n"/>
      <c r="L17" s="2" t="n"/>
      <c r="M17" s="2" t="n"/>
      <c r="N17" s="2" t="n"/>
    </row>
    <row r="18">
      <c r="A18" s="2" t="n"/>
      <c r="B18" s="2" t="n"/>
      <c r="C18" s="2" t="n"/>
      <c r="D18" s="2" t="inlineStr">
        <is>
          <t>Greenfield Law Group</t>
        </is>
      </c>
      <c r="E18" s="68">
        <f>SUMIF('AR Data'!A2:A21,D18,'AR Data'!G2:G21)</f>
        <v/>
      </c>
      <c r="F18" s="2" t="n"/>
      <c r="G18" s="2" t="n"/>
      <c r="H18" s="2" t="n"/>
      <c r="I18" s="2" t="n"/>
      <c r="J18" s="2" t="n"/>
      <c r="K18" s="2" t="n"/>
      <c r="L18" s="2" t="n"/>
      <c r="M18" s="2" t="n"/>
      <c r="N18" s="2" t="n"/>
    </row>
    <row r="19">
      <c r="A19" s="2" t="n"/>
      <c r="B19" s="2" t="n"/>
      <c r="C19" s="2" t="n"/>
      <c r="D19" s="2" t="inlineStr">
        <is>
          <t>Eastwood Capital Group</t>
        </is>
      </c>
      <c r="E19" s="68">
        <f>SUMIF('AR Data'!A2:A21,D19,'AR Data'!G2:G21)</f>
        <v/>
      </c>
      <c r="F19" s="2" t="n"/>
      <c r="G19" s="2" t="n"/>
      <c r="H19" s="2" t="n"/>
      <c r="I19" s="2" t="n"/>
      <c r="J19" s="2" t="n"/>
      <c r="K19" s="2" t="n"/>
      <c r="L19" s="2" t="n"/>
      <c r="M19" s="2" t="n"/>
      <c r="N19" s="2" t="n"/>
    </row>
    <row r="20">
      <c r="A20" s="2" t="n"/>
      <c r="B20" s="2" t="n"/>
      <c r="C20" s="2" t="n"/>
      <c r="D20" s="2" t="inlineStr">
        <is>
          <t>Harborview Dental</t>
        </is>
      </c>
      <c r="E20" s="68">
        <f>SUMIF('AR Data'!A2:A21,D20,'AR Data'!G2:G21)</f>
        <v/>
      </c>
      <c r="F20" s="2" t="n"/>
      <c r="G20" s="2" t="n"/>
      <c r="H20" s="2" t="n"/>
      <c r="I20" s="2" t="n"/>
      <c r="J20" s="2" t="n"/>
      <c r="K20" s="2" t="n"/>
      <c r="L20" s="2" t="n"/>
      <c r="M20" s="2" t="n"/>
      <c r="N20" s="2" t="n"/>
    </row>
    <row r="21">
      <c r="A21" s="2" t="n"/>
      <c r="B21" s="2" t="n"/>
      <c r="C21" s="2" t="n"/>
      <c r="D21" s="2" t="inlineStr">
        <is>
          <t>Maple Ridge Consulting</t>
        </is>
      </c>
      <c r="E21" s="68">
        <f>SUMIF('AR Data'!A2:A21,D21,'AR Data'!G2:G21)</f>
        <v/>
      </c>
      <c r="F21" s="2" t="n"/>
      <c r="G21" s="2" t="n"/>
      <c r="H21" s="2" t="n"/>
      <c r="I21" s="2" t="n"/>
      <c r="J21" s="2" t="n"/>
      <c r="K21" s="2" t="n"/>
      <c r="L21" s="2" t="n"/>
      <c r="M21" s="2" t="n"/>
      <c r="N21" s="2" t="n"/>
    </row>
    <row r="22">
      <c r="A22" s="2" t="n"/>
      <c r="B22" s="2" t="n"/>
      <c r="C22" s="2" t="n"/>
      <c r="D22" s="2" t="inlineStr">
        <is>
          <t>Evergreen Wellness Center</t>
        </is>
      </c>
      <c r="E22" s="68">
        <f>SUMIF('AR Data'!A2:A21,D22,'AR Data'!G2:G21)</f>
        <v/>
      </c>
      <c r="F22" s="2" t="n"/>
      <c r="G22" s="2" t="n"/>
      <c r="H22" s="2" t="n"/>
      <c r="I22" s="2" t="n"/>
      <c r="J22" s="2" t="n"/>
      <c r="K22" s="2" t="n"/>
      <c r="L22" s="2" t="n"/>
      <c r="M22" s="2" t="n"/>
      <c r="N22" s="2" t="n"/>
    </row>
    <row r="23">
      <c r="A23" s="2" t="n"/>
      <c r="B23" s="2" t="n"/>
      <c r="C23" s="2" t="n"/>
      <c r="D23" s="2" t="inlineStr">
        <is>
          <t>Silverline Logistics</t>
        </is>
      </c>
      <c r="E23" s="68">
        <f>SUMIF('AR Data'!A2:A21,D23,'AR Data'!G2:G21)</f>
        <v/>
      </c>
      <c r="F23" s="2" t="n"/>
      <c r="G23" s="2" t="n"/>
      <c r="H23" s="2" t="n"/>
      <c r="I23" s="2" t="n"/>
      <c r="J23" s="2" t="n"/>
      <c r="K23" s="2" t="n"/>
      <c r="L23" s="2" t="n"/>
      <c r="M23" s="2" t="n"/>
      <c r="N23" s="2" t="n"/>
    </row>
    <row r="24">
      <c r="A24" s="2" t="n"/>
      <c r="B24" s="2" t="n"/>
      <c r="C24" s="2" t="n"/>
      <c r="D24" s="2" t="inlineStr">
        <is>
          <t>Oak &amp; Stone Design</t>
        </is>
      </c>
      <c r="E24" s="68">
        <f>SUMIF('AR Data'!A2:A21,D24,'AR Data'!G2:G21)</f>
        <v/>
      </c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</row>
    <row r="25">
      <c r="A25" s="2" t="n"/>
      <c r="B25" s="2" t="n"/>
      <c r="C25" s="2" t="n"/>
      <c r="D25" s="2" t="inlineStr">
        <is>
          <t>PrimePath Advisors</t>
        </is>
      </c>
      <c r="E25" s="68">
        <f>SUMIF('AR Data'!A2:A21,D25,'AR Data'!G2:G21)</f>
        <v/>
      </c>
      <c r="F25" s="2" t="n"/>
      <c r="G25" s="2" t="n"/>
      <c r="H25" s="2" t="n"/>
      <c r="I25" s="2" t="n"/>
      <c r="J25" s="2" t="n"/>
      <c r="K25" s="2" t="n"/>
      <c r="L25" s="2" t="n"/>
      <c r="M25" s="2" t="n"/>
      <c r="N25" s="2" t="n"/>
    </row>
    <row r="26">
      <c r="A26" s="2" t="n"/>
      <c r="B26" s="2" t="n"/>
      <c r="C26" s="2" t="n"/>
      <c r="D26" s="2" t="inlineStr">
        <is>
          <t>Lakeshore Family Practice</t>
        </is>
      </c>
      <c r="E26" s="68">
        <f>SUMIF('AR Data'!A2:A21,D26,'AR Data'!G2:G21)</f>
        <v/>
      </c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</row>
    <row r="27">
      <c r="A27" s="2" t="n"/>
      <c r="B27" s="2" t="n"/>
      <c r="C27" s="2" t="n"/>
      <c r="D27" s="2" t="inlineStr">
        <is>
          <t>Cedar Peak Solutions</t>
        </is>
      </c>
      <c r="E27" s="68">
        <f>SUMIF('AR Data'!A2:A21,D27,'AR Data'!G2:G21)</f>
        <v/>
      </c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</row>
    <row r="28">
      <c r="A28" s="2" t="n"/>
      <c r="B28" s="2" t="n"/>
      <c r="C28" s="2" t="n"/>
      <c r="D28" s="2" t="inlineStr">
        <is>
          <t>Brightline Creative</t>
        </is>
      </c>
      <c r="E28" s="68">
        <f>SUMIF('AR Data'!A2:A21,D28,'AR Data'!G2:G21)</f>
        <v/>
      </c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</row>
    <row r="29">
      <c r="A29" s="2" t="n"/>
      <c r="B29" s="2" t="n"/>
      <c r="C29" s="2" t="n"/>
      <c r="D29" s="2" t="inlineStr">
        <is>
          <t>MetroWorks Services</t>
        </is>
      </c>
      <c r="E29" s="68">
        <f>SUMIF('AR Data'!A2:A21,D29,'AR Data'!G2:G21)</f>
        <v/>
      </c>
      <c r="F29" s="2" t="n"/>
      <c r="G29" s="2" t="n"/>
      <c r="H29" s="2" t="n"/>
      <c r="I29" s="2" t="n"/>
      <c r="J29" s="2" t="n"/>
      <c r="K29" s="2" t="n"/>
      <c r="L29" s="2" t="n"/>
      <c r="M29" s="2" t="n"/>
      <c r="N29" s="2" t="n"/>
    </row>
    <row r="30">
      <c r="A30" s="2" t="n"/>
      <c r="B30" s="2" t="n"/>
      <c r="C30" s="2" t="n"/>
      <c r="D30" s="2" t="inlineStr">
        <is>
          <t>Hudson Valley Consulting</t>
        </is>
      </c>
      <c r="E30" s="68">
        <f>SUMIF('AR Data'!A2:A21,D30,'AR Data'!G2:G21)</f>
        <v/>
      </c>
      <c r="F30" s="2" t="n"/>
      <c r="G30" s="2" t="n"/>
      <c r="H30" s="2" t="n"/>
      <c r="I30" s="2" t="n"/>
      <c r="J30" s="2" t="n"/>
      <c r="K30" s="2" t="n"/>
      <c r="L30" s="2" t="n"/>
      <c r="M30" s="2" t="n"/>
      <c r="N30" s="2" t="n"/>
    </row>
    <row r="31">
      <c r="A31" s="2" t="n"/>
      <c r="B31" s="2" t="n"/>
      <c r="C31" s="2" t="n"/>
      <c r="D31" s="2" t="inlineStr">
        <is>
          <t>North Country Media</t>
        </is>
      </c>
      <c r="E31" s="68">
        <f>SUMIF('AR Data'!A2:A21,D31,'AR Data'!G2:G21)</f>
        <v/>
      </c>
      <c r="F31" s="2" t="n"/>
      <c r="G31" s="2" t="n"/>
      <c r="H31" s="2" t="n"/>
      <c r="I31" s="2" t="n"/>
      <c r="J31" s="2" t="n"/>
      <c r="K31" s="2" t="n"/>
      <c r="L31" s="2" t="n"/>
      <c r="M31" s="2" t="n"/>
      <c r="N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  <c r="M32" s="2" t="n"/>
      <c r="N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  <c r="M33" s="2" t="n"/>
      <c r="N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  <c r="N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2" t="n"/>
      <c r="N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  <c r="M36" s="2" t="n"/>
      <c r="N36" s="2" t="n"/>
    </row>
  </sheetData>
  <mergeCells count="2">
    <mergeCell ref="A14:B17"/>
    <mergeCell ref="A1:H1"/>
  </mergeCells>
  <pageMargins left="0.7" right="0.7" top="0.75" bottom="0.75" header="0.3" footer="0.3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2026-07-26T20:18:37Z</dcterms:created>
  <dcterms:modified xmlns:dcterms="http://purl.org/dc/terms/" xmlns:xsi="http://www.w3.org/2001/XMLSchema-instance" xsi:type="dcterms:W3CDTF">2026-07-26T20:18:37Z</dcterms:modified>
</cp:coreProperties>
</file>